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ija\Desktop\JAVNA NABAVA\J A V N A  N A B A V A\JN 2023\NMV- 04 - 2023 (POKLOPNICE 2023.)\"/>
    </mc:Choice>
  </mc:AlternateContent>
  <xr:revisionPtr revIDLastSave="0" documentId="13_ncr:1_{90A7E6C9-D613-497A-B720-5807FB7322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lopnice vez 7-9" sheetId="1" r:id="rId1"/>
  </sheets>
  <calcPr calcId="191029"/>
</workbook>
</file>

<file path=xl/calcChain.xml><?xml version="1.0" encoding="utf-8"?>
<calcChain xmlns="http://schemas.openxmlformats.org/spreadsheetml/2006/main">
  <c r="F49" i="1" l="1"/>
  <c r="F47" i="1"/>
  <c r="F44" i="1"/>
  <c r="F41" i="1"/>
  <c r="F39" i="1"/>
  <c r="F19" i="1"/>
  <c r="F51" i="1" l="1"/>
  <c r="F32" i="1" l="1"/>
  <c r="F26" i="1"/>
  <c r="F16" i="1"/>
  <c r="F9" i="1"/>
  <c r="F21" i="1" l="1"/>
  <c r="F11" i="1"/>
  <c r="F57" i="1" s="1"/>
  <c r="A11" i="1"/>
  <c r="B11" i="1"/>
  <c r="B21" i="1"/>
  <c r="F29" i="1"/>
  <c r="F34" i="1" s="1"/>
  <c r="A34" i="1"/>
  <c r="B34" i="1"/>
  <c r="A51" i="1"/>
  <c r="B51" i="1"/>
  <c r="A57" i="1"/>
  <c r="B57" i="1"/>
  <c r="A59" i="1"/>
  <c r="B59" i="1"/>
  <c r="A61" i="1"/>
  <c r="B61" i="1"/>
  <c r="A63" i="1"/>
  <c r="B63" i="1"/>
  <c r="F61" i="1" l="1"/>
  <c r="F63" i="1"/>
  <c r="F59" i="1" l="1"/>
  <c r="F66" i="1" s="1"/>
  <c r="F68" i="1" s="1"/>
  <c r="F70" i="1" s="1"/>
</calcChain>
</file>

<file path=xl/sharedStrings.xml><?xml version="1.0" encoding="utf-8"?>
<sst xmlns="http://schemas.openxmlformats.org/spreadsheetml/2006/main" count="74" uniqueCount="59">
  <si>
    <t xml:space="preserve"> </t>
  </si>
  <si>
    <t>REKAPITULACIJA TROŠKOVA GRADNJE</t>
  </si>
  <si>
    <t>kom</t>
  </si>
  <si>
    <t>OSTALI RADOVI</t>
  </si>
  <si>
    <r>
      <t>m</t>
    </r>
    <r>
      <rPr>
        <vertAlign val="superscript"/>
        <sz val="10"/>
        <rFont val="Arial"/>
        <family val="2"/>
        <charset val="238"/>
      </rPr>
      <t>2</t>
    </r>
  </si>
  <si>
    <t>D.1.</t>
  </si>
  <si>
    <t>D.</t>
  </si>
  <si>
    <t>C.2.</t>
  </si>
  <si>
    <t>C.1.</t>
  </si>
  <si>
    <t>C.</t>
  </si>
  <si>
    <t>B.</t>
  </si>
  <si>
    <t>B.2.</t>
  </si>
  <si>
    <t>B.1.</t>
  </si>
  <si>
    <t>A.1.</t>
  </si>
  <si>
    <t>A.</t>
  </si>
  <si>
    <t>Ukupna cijena</t>
  </si>
  <si>
    <t>Jed. 
cijena</t>
  </si>
  <si>
    <t>Količina</t>
  </si>
  <si>
    <t>Jed. mjere</t>
  </si>
  <si>
    <t>Opis</t>
  </si>
  <si>
    <t>Stavka</t>
  </si>
  <si>
    <t>TROŠKOVNIK POMORSKIH GRAĐEVINA</t>
  </si>
  <si>
    <t>Obračun za komplet opisanog posla.</t>
  </si>
  <si>
    <t>PRETHODNI RADOVI</t>
  </si>
  <si>
    <t>m</t>
  </si>
  <si>
    <t>C.3.</t>
  </si>
  <si>
    <t>Obračun po m2 razgrađenog asfalta.</t>
  </si>
  <si>
    <t>Kompletno čišćenje gradilišta po završetku radova.</t>
  </si>
  <si>
    <t>Iskazane količine po pojedinim stavkama služe za grubo sagledavanje opsega i količine radova. Obračun će se vršiti prema stvarno utrošenim količinama utvrđenim u građevinskoj knjizi i ovjerenim od službe stručnog nadzora.</t>
  </si>
  <si>
    <t>Lučka uprava Dubrovnik se obavezuje do zaključenja natječaja omogućiti svakom ponuditelju obilazak objekta te pružiti eventualne dodatne informacije u svrhu izrade kvalitetnije ponude.</t>
  </si>
  <si>
    <t>SVEUKUPNO /EURO/ :</t>
  </si>
  <si>
    <t>PDV 25% /EURO/ :</t>
  </si>
  <si>
    <t>ZAMJENA POKLOPNICA NA VEZOVIMA 7 - 9</t>
  </si>
  <si>
    <t>Uklanjanje segmenata postojeće metalne ograde standardnog tipa izvan granica planiranog zahvata na udaljenost cca 10 m. Segmenti ograde su fiksirani na pomičnim montažnim ab blokovima. Bruto dim bloka BxHxL=60x80x270 cm. U stavci je obuhvaćeno prethodno skidanje vijčanih veza ogradnih elemenata.</t>
  </si>
  <si>
    <t>Obračun po komadu pomaknutog segmenta  ograde mase cca 1000 kg.</t>
  </si>
  <si>
    <t>RADOVI RAZGRADNJI</t>
  </si>
  <si>
    <t>Obračun po m1 razgrađene krune obalnog zida.</t>
  </si>
  <si>
    <t>KAMENARSKI RADOVI</t>
  </si>
  <si>
    <t>Obračun po m2 tlocrta obložene površine.</t>
  </si>
  <si>
    <t>Obračun po m2 bruto fugiranog oplošja novougrađenog rubnog kamena.</t>
  </si>
  <si>
    <t>D.1.1.</t>
  </si>
  <si>
    <t>Donji nosivi sloj BNS 16 kalkulativne debljine 8-10 cm.</t>
  </si>
  <si>
    <t>D.1.2.</t>
  </si>
  <si>
    <t>Habajući sloj AB 11  kalkulativne debljine 5 cm.</t>
  </si>
  <si>
    <t>D.2.</t>
  </si>
  <si>
    <t>Prijenos i ponovno postavljanje postojeće metalne ograde standardnog tipa. Segmenti ograde su fiksirani na pomičnim montažnim ab blokovima. Bruto dim bloka BxHxL=60x80x270 cm, masa cca 1000 kg. U stavci je obuhvaćeno spajanje elemenata ograde postojećim spojnicama sa vijcima. Dužina prijenosa cca 10 m.</t>
  </si>
  <si>
    <t>Obračun po komadu ponovno postavljenog  segmenta  ograde.</t>
  </si>
  <si>
    <t>D.3.</t>
  </si>
  <si>
    <t>Regulacija prometa pješaka i vozila lučkom prometnicom za vrijeme trajanja planiranih radova. U stavci je obuhvaćena eventualno potrebna izrada zaštitne gradilišne ograde u skladu s važećim Zakonom o zaštiti na radu.</t>
  </si>
  <si>
    <t>kpl</t>
  </si>
  <si>
    <t>D.4.</t>
  </si>
  <si>
    <t xml:space="preserve">Rezanje i razgradnja asfaltnog zastora  trakaste površine prosječne širine cca do 30 cm, deb cca 10-15 cm, uzduž trase sanacije kamenih poklopnica na kruni obalnog zida. Rad je potreban radi osiguranja pristupa radovima sanacije poklopnica. U stavci je obuhvaćen prijenos, utovar i odvoz razgrađenog materijala na legalnu deponiju udaljenu cca do 20 km, kao i trošak korištenja deponije. </t>
  </si>
  <si>
    <t xml:space="preserve">Pažljivo štemanje i razgradnja oštećenih poklopnica u obliku kamenih blokova na kruni obalnog zida  od veza 7 do veza 9. Vrh krune iznad nivoa mora cca 2 m. Dim presjeka poklopnica su BxH= cca 125x35 cm, masa cca 1000-1100 kg/m1. Rad izvesti pažljivo da se ne ošteti okolna površina obalnog zida, kao ni bitve i gumeni odbojnici. U stavci je obuhvaćeno čišćenje i otucanje ostataka mjestimičnih nakupina morta, te prijenos, utovar i odvoz razgrađenog materijala na legalnu deponiju izvan gradilišta udaljenu cca do 20 km, kao i  trošak korištenja deponije. </t>
  </si>
  <si>
    <t>Obračun po m1 postavljenih kamenih poklopnica mjereno po dužini krune obalnog zida.</t>
  </si>
  <si>
    <t xml:space="preserve">Fugiranje   novoizvedenih poklopnica na kruni obalnog zida  mortom potrebne recepture. Obrada fuga identična kao postojeća. </t>
  </si>
  <si>
    <t>Nabavka asfalta, transport i ponovno asfaltiranje trakaste površine širine cca do 30 cm uzduž novopostavljenih rubnih kamenih poklopnica na obalnom zidu. U stavci je obuhvaćeno prethodno emulziranje rubova starog zarezanog asfalta, te zaštita površine novougrađenih kamenih poklopnica od mogućih mehaničkih oštećenja ili onečišćenja asfaltom. Stavka obuhvaća kompletan rad i materijal sukladno važećem O.T.U. za radove u cestogradnji. Prethodno rezanje i razgradnja asfalta obračunava se u posebnoj stavci. Obračun po m2 asfaltirane površine.</t>
  </si>
  <si>
    <t>Nabavka, dobava  i ugradnja  kamenih poklopnica oblika kamenih masivnih blokova-kvadera na kruni obalnog zida umjesto starih prethodno razgrađenih. Dim presjeka su BxH= cca 125x35 cm. Boja, vrsta, tvrdoća i čvrstoća kamena, površinska obrada i estetika u svemu kao postojeći odnosno jednakovrijedan kao Visočani ili Veselje. Ugradnja u cementni mort. Prethodna razgradnja starih poklopnica obračunava se u posebnoj stavci.</t>
  </si>
  <si>
    <t>Nabavka, transport  i oblaganje kamenim kvaderima površine između bitvi i ruba asfalta obalne prometnice. Prosječne dim pojedine obloge su BxLxH= cca 35x75x35 cm. Boja, vrsta, tvrdoća i čvrstoća kamena, površinska obrada i estetika u svemu kao postojeći odnosno jednakovrijedan kao Visočani ili Veselje.</t>
  </si>
  <si>
    <t>NAPOMENA: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</si>
</sst>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1.5.&quot;0."/>
    <numFmt numFmtId="166" formatCode="&quot;1.&quot;0."/>
  </numFmts>
  <fonts count="25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YU Swiss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</font>
    <font>
      <b/>
      <sz val="11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b/>
      <u/>
      <sz val="13"/>
      <color indexed="9"/>
      <name val="Arial"/>
      <family val="2"/>
      <charset val="238"/>
    </font>
    <font>
      <b/>
      <sz val="10"/>
      <name val="Universans450_PP"/>
      <charset val="238"/>
    </font>
    <font>
      <sz val="10"/>
      <name val="Universans450_PP"/>
      <charset val="238"/>
    </font>
    <font>
      <sz val="10"/>
      <name val="Arial"/>
      <family val="2"/>
    </font>
    <font>
      <vertAlign val="superscript"/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  <charset val="238"/>
    </font>
    <font>
      <sz val="11"/>
      <name val="Arial"/>
      <family val="2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b/>
      <i/>
      <sz val="14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14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4" fontId="4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 vertical="top" wrapText="1"/>
    </xf>
    <xf numFmtId="0" fontId="4" fillId="0" borderId="0" xfId="2" applyFont="1" applyAlignment="1">
      <alignment horizontal="right" vertical="top"/>
    </xf>
    <xf numFmtId="4" fontId="4" fillId="0" borderId="1" xfId="2" applyNumberFormat="1" applyFont="1" applyBorder="1"/>
    <xf numFmtId="3" fontId="5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right" vertical="top" wrapText="1"/>
    </xf>
    <xf numFmtId="0" fontId="4" fillId="0" borderId="1" xfId="2" applyFont="1" applyBorder="1" applyAlignment="1">
      <alignment horizontal="right" vertical="top"/>
    </xf>
    <xf numFmtId="0" fontId="5" fillId="0" borderId="0" xfId="0" applyFont="1"/>
    <xf numFmtId="4" fontId="4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7" fillId="0" borderId="0" xfId="0" applyFont="1" applyAlignment="1">
      <alignment vertical="top" wrapText="1"/>
    </xf>
    <xf numFmtId="16" fontId="4" fillId="0" borderId="0" xfId="0" applyNumberFormat="1" applyFont="1" applyAlignment="1">
      <alignment horizontal="right" vertical="top"/>
    </xf>
    <xf numFmtId="4" fontId="8" fillId="2" borderId="0" xfId="1" applyNumberFormat="1" applyFont="1" applyFill="1" applyBorder="1" applyAlignment="1">
      <alignment vertical="center"/>
    </xf>
    <xf numFmtId="3" fontId="9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right" vertical="top"/>
    </xf>
    <xf numFmtId="4" fontId="4" fillId="0" borderId="0" xfId="2" applyNumberFormat="1" applyFont="1" applyAlignment="1">
      <alignment horizontal="right" vertical="center"/>
    </xf>
    <xf numFmtId="3" fontId="5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top" wrapText="1"/>
    </xf>
    <xf numFmtId="0" fontId="8" fillId="2" borderId="0" xfId="2" applyFont="1" applyFill="1" applyAlignment="1">
      <alignment horizontal="left" vertical="top" wrapText="1"/>
    </xf>
    <xf numFmtId="16" fontId="8" fillId="2" borderId="0" xfId="2" applyNumberFormat="1" applyFont="1" applyFill="1" applyAlignment="1">
      <alignment horizontal="right" vertical="top"/>
    </xf>
    <xf numFmtId="4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2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3" borderId="1" xfId="0" quotePrefix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right" vertical="top"/>
    </xf>
    <xf numFmtId="3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2" applyFont="1" applyAlignment="1">
      <alignment horizontal="justify" vertical="top" wrapText="1"/>
    </xf>
    <xf numFmtId="0" fontId="13" fillId="0" borderId="0" xfId="0" applyFont="1" applyAlignment="1">
      <alignment horizontal="right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top" wrapText="1"/>
    </xf>
    <xf numFmtId="2" fontId="2" fillId="0" borderId="0" xfId="0" applyNumberFormat="1" applyFont="1" applyAlignment="1">
      <alignment horizontal="right" vertical="top"/>
    </xf>
    <xf numFmtId="4" fontId="2" fillId="0" borderId="0" xfId="1" applyNumberFormat="1" applyFont="1" applyFill="1" applyAlignment="1"/>
    <xf numFmtId="0" fontId="2" fillId="0" borderId="0" xfId="2" applyFont="1" applyAlignment="1">
      <alignment horizont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6" fillId="0" borderId="0" xfId="0" quotePrefix="1" applyFont="1" applyAlignment="1">
      <alignment horizontal="right" vertical="top"/>
    </xf>
    <xf numFmtId="3" fontId="9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3" fontId="5" fillId="0" borderId="0" xfId="0" quotePrefix="1" applyNumberFormat="1" applyFont="1" applyAlignment="1">
      <alignment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4" fontId="4" fillId="3" borderId="1" xfId="0" applyNumberFormat="1" applyFont="1" applyFill="1" applyBorder="1" applyAlignment="1">
      <alignment vertical="center"/>
    </xf>
    <xf numFmtId="3" fontId="5" fillId="3" borderId="1" xfId="0" quotePrefix="1" applyNumberFormat="1" applyFont="1" applyFill="1" applyBorder="1" applyAlignment="1">
      <alignment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2" applyFont="1" applyAlignment="1">
      <alignment horizontal="right" vertical="top" wrapText="1"/>
    </xf>
    <xf numFmtId="0" fontId="2" fillId="0" borderId="0" xfId="0" applyFont="1" applyAlignment="1">
      <alignment horizontal="center"/>
    </xf>
    <xf numFmtId="3" fontId="2" fillId="0" borderId="0" xfId="1" applyNumberFormat="1" applyFont="1" applyFill="1" applyAlignment="1"/>
    <xf numFmtId="4" fontId="9" fillId="2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center"/>
    </xf>
    <xf numFmtId="16" fontId="4" fillId="3" borderId="1" xfId="0" applyNumberFormat="1" applyFont="1" applyFill="1" applyBorder="1" applyAlignment="1">
      <alignment horizontal="right" vertical="top"/>
    </xf>
    <xf numFmtId="3" fontId="2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justify" vertical="top" wrapText="1"/>
    </xf>
    <xf numFmtId="3" fontId="13" fillId="0" borderId="0" xfId="0" applyNumberFormat="1" applyFont="1" applyAlignment="1">
      <alignment horizontal="right" wrapText="1"/>
    </xf>
    <xf numFmtId="14" fontId="13" fillId="0" borderId="0" xfId="0" applyNumberFormat="1" applyFont="1" applyAlignment="1">
      <alignment horizontal="right" vertical="top"/>
    </xf>
    <xf numFmtId="0" fontId="6" fillId="0" borderId="0" xfId="2" quotePrefix="1" applyFont="1" applyAlignment="1">
      <alignment horizontal="left" vertical="top" wrapText="1"/>
    </xf>
    <xf numFmtId="165" fontId="6" fillId="0" borderId="0" xfId="2" applyNumberFormat="1" applyFont="1" applyAlignment="1">
      <alignment horizontal="right" vertical="top"/>
    </xf>
    <xf numFmtId="0" fontId="13" fillId="0" borderId="0" xfId="0" applyFont="1"/>
    <xf numFmtId="4" fontId="13" fillId="0" borderId="0" xfId="0" applyNumberFormat="1" applyFont="1"/>
    <xf numFmtId="4" fontId="13" fillId="0" borderId="0" xfId="2" applyNumberFormat="1" applyFont="1" applyAlignment="1">
      <alignment horizontal="right"/>
    </xf>
    <xf numFmtId="0" fontId="13" fillId="0" borderId="0" xfId="2" quotePrefix="1" applyFont="1" applyAlignment="1">
      <alignment horizontal="center"/>
    </xf>
    <xf numFmtId="165" fontId="13" fillId="0" borderId="0" xfId="2" applyNumberFormat="1" applyFont="1" applyAlignment="1">
      <alignment horizontal="right" vertical="top"/>
    </xf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center"/>
    </xf>
    <xf numFmtId="0" fontId="16" fillId="0" borderId="0" xfId="0" applyFont="1" applyAlignment="1">
      <alignment horizontal="left" vertical="top" wrapText="1"/>
    </xf>
    <xf numFmtId="2" fontId="2" fillId="0" borderId="0" xfId="0" applyNumberFormat="1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4" fontId="7" fillId="3" borderId="1" xfId="0" applyNumberFormat="1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vertical="center"/>
    </xf>
    <xf numFmtId="4" fontId="15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49" fontId="6" fillId="0" borderId="0" xfId="0" quotePrefix="1" applyNumberFormat="1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" fontId="7" fillId="3" borderId="1" xfId="0" applyNumberFormat="1" applyFont="1" applyFill="1" applyBorder="1" applyAlignment="1">
      <alignment horizontal="right" vertical="center"/>
    </xf>
    <xf numFmtId="4" fontId="18" fillId="0" borderId="0" xfId="1" applyNumberFormat="1" applyFont="1" applyFill="1" applyAlignment="1">
      <alignment horizontal="right"/>
    </xf>
    <xf numFmtId="4" fontId="2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justify" vertical="top" wrapText="1"/>
    </xf>
    <xf numFmtId="166" fontId="2" fillId="0" borderId="0" xfId="2" applyNumberFormat="1" applyFont="1" applyAlignment="1">
      <alignment horizontal="right" vertical="top"/>
    </xf>
    <xf numFmtId="0" fontId="19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8" fillId="2" borderId="1" xfId="0" applyFont="1" applyFill="1" applyBorder="1" applyAlignment="1">
      <alignment vertical="top" wrapText="1"/>
    </xf>
    <xf numFmtId="0" fontId="13" fillId="0" borderId="0" xfId="3" applyFont="1" applyAlignment="1">
      <alignment horizontal="center" wrapText="1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20" fillId="4" borderId="2" xfId="0" quotePrefix="1" applyNumberFormat="1" applyFont="1" applyFill="1" applyBorder="1" applyAlignment="1">
      <alignment horizontal="center" vertical="center" wrapText="1"/>
    </xf>
    <xf numFmtId="4" fontId="20" fillId="4" borderId="3" xfId="0" quotePrefix="1" applyNumberFormat="1" applyFont="1" applyFill="1" applyBorder="1" applyAlignment="1">
      <alignment horizontal="center" vertical="center" wrapText="1"/>
    </xf>
    <xf numFmtId="2" fontId="20" fillId="4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right" vertical="top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wrapText="1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 wrapText="1"/>
    </xf>
    <xf numFmtId="4" fontId="4" fillId="0" borderId="1" xfId="2" applyNumberFormat="1" applyFont="1" applyBorder="1" applyAlignment="1">
      <alignment horizontal="right"/>
    </xf>
    <xf numFmtId="2" fontId="2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/>
    </xf>
    <xf numFmtId="4" fontId="8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4" fontId="4" fillId="0" borderId="0" xfId="2" applyNumberFormat="1" applyFont="1"/>
    <xf numFmtId="0" fontId="2" fillId="0" borderId="0" xfId="0" applyFont="1" applyAlignment="1">
      <alignment horizontal="left" vertical="top"/>
    </xf>
    <xf numFmtId="0" fontId="24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Comma" xfId="1" builtinId="3"/>
    <cellStyle name="Comma 2" xfId="4" xr:uid="{00000000-0005-0000-0000-000000000000}"/>
    <cellStyle name="Normal" xfId="0" builtinId="0"/>
    <cellStyle name="Normal_Tros_el_novi_Rogac" xfId="3" xr:uid="{00000000-0005-0000-0000-000001000000}"/>
    <cellStyle name="Normal_Troskovnik" xfId="2" xr:uid="{00000000-0005-0000-0000-000002000000}"/>
    <cellStyle name="Obično_Troskovnik-1" xfId="5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M85"/>
  <sheetViews>
    <sheetView tabSelected="1" zoomScaleNormal="100" zoomScaleSheetLayoutView="100" workbookViewId="0">
      <selection activeCell="B85" sqref="B85"/>
    </sheetView>
  </sheetViews>
  <sheetFormatPr defaultColWidth="8.85546875" defaultRowHeight="12.75"/>
  <cols>
    <col min="1" max="1" width="7.5703125" style="6" customWidth="1"/>
    <col min="2" max="2" width="42.28515625" style="5" customWidth="1"/>
    <col min="3" max="3" width="8.28515625" style="1" customWidth="1"/>
    <col min="4" max="4" width="8.28515625" style="4" customWidth="1"/>
    <col min="5" max="5" width="13.28515625" style="3" customWidth="1"/>
    <col min="6" max="6" width="14.85546875" style="2" customWidth="1"/>
    <col min="7" max="7" width="10.140625" style="1" bestFit="1" customWidth="1"/>
    <col min="8" max="12" width="8.85546875" style="1"/>
    <col min="13" max="13" width="55.85546875" style="1" customWidth="1"/>
    <col min="14" max="16384" width="8.85546875" style="1"/>
  </cols>
  <sheetData>
    <row r="1" spans="1:11" ht="18.75">
      <c r="A1" s="135" t="s">
        <v>21</v>
      </c>
      <c r="B1" s="135"/>
      <c r="C1" s="135"/>
      <c r="D1" s="135"/>
      <c r="E1" s="135"/>
      <c r="F1" s="135"/>
    </row>
    <row r="2" spans="1:11">
      <c r="A2" s="136" t="s">
        <v>32</v>
      </c>
      <c r="B2" s="136"/>
      <c r="C2" s="136"/>
      <c r="D2" s="136"/>
      <c r="E2" s="136"/>
      <c r="F2" s="136"/>
    </row>
    <row r="3" spans="1:11">
      <c r="A3" s="123"/>
      <c r="B3" s="122"/>
      <c r="C3" s="119"/>
      <c r="D3" s="121"/>
      <c r="E3" s="120"/>
      <c r="F3" s="119"/>
    </row>
    <row r="4" spans="1:11" ht="24">
      <c r="A4" s="118" t="s">
        <v>20</v>
      </c>
      <c r="B4" s="118" t="s">
        <v>19</v>
      </c>
      <c r="C4" s="118" t="s">
        <v>18</v>
      </c>
      <c r="D4" s="118" t="s">
        <v>17</v>
      </c>
      <c r="E4" s="117" t="s">
        <v>16</v>
      </c>
      <c r="F4" s="116" t="s">
        <v>15</v>
      </c>
    </row>
    <row r="5" spans="1:11">
      <c r="A5" s="115"/>
      <c r="C5" s="103"/>
      <c r="D5" s="114"/>
      <c r="E5" s="53"/>
      <c r="F5" s="52"/>
    </row>
    <row r="6" spans="1:11" ht="15">
      <c r="A6" s="56" t="s">
        <v>14</v>
      </c>
      <c r="B6" s="112" t="s">
        <v>23</v>
      </c>
      <c r="C6" s="70"/>
      <c r="D6" s="55"/>
      <c r="E6" s="69"/>
      <c r="F6" s="68"/>
    </row>
    <row r="7" spans="1:11">
      <c r="A7" s="99"/>
      <c r="B7" s="110"/>
      <c r="D7" s="74"/>
    </row>
    <row r="8" spans="1:11" customFormat="1" ht="93" customHeight="1">
      <c r="A8" s="101" t="s">
        <v>13</v>
      </c>
      <c r="B8" s="48" t="s">
        <v>33</v>
      </c>
      <c r="C8" s="1"/>
      <c r="D8" s="47"/>
      <c r="E8" s="113"/>
      <c r="F8" s="2"/>
    </row>
    <row r="9" spans="1:11" customFormat="1" ht="27.75" customHeight="1">
      <c r="A9" s="101"/>
      <c r="B9" s="48" t="s">
        <v>34</v>
      </c>
      <c r="C9" s="100" t="s">
        <v>2</v>
      </c>
      <c r="D9" s="125">
        <v>4</v>
      </c>
      <c r="E9" s="113"/>
      <c r="F9" s="2">
        <f>D9*E9</f>
        <v>0</v>
      </c>
    </row>
    <row r="10" spans="1:11">
      <c r="A10" s="46"/>
      <c r="B10" s="45"/>
      <c r="C10" s="44"/>
      <c r="D10" s="43"/>
    </row>
    <row r="11" spans="1:11" ht="15">
      <c r="A11" s="42" t="str">
        <f>A6</f>
        <v>A.</v>
      </c>
      <c r="B11" s="41" t="str">
        <f>B6&amp;" - UKUPNO:"</f>
        <v>PRETHODNI RADOVI - UKUPNO:</v>
      </c>
      <c r="C11" s="40"/>
      <c r="D11" s="39"/>
      <c r="E11" s="38" t="s">
        <v>0</v>
      </c>
      <c r="F11" s="38">
        <f>SUM(F9:F9)</f>
        <v>0</v>
      </c>
    </row>
    <row r="12" spans="1:11" s="17" customFormat="1" ht="14.25">
      <c r="A12" s="91"/>
      <c r="B12" s="36"/>
      <c r="C12" s="35"/>
      <c r="D12" s="34"/>
      <c r="E12" s="33"/>
      <c r="F12" s="32"/>
    </row>
    <row r="13" spans="1:11" s="103" customFormat="1" ht="15">
      <c r="A13" s="56" t="s">
        <v>10</v>
      </c>
      <c r="B13" s="112" t="s">
        <v>35</v>
      </c>
      <c r="C13" s="70"/>
      <c r="D13" s="55"/>
      <c r="E13" s="69"/>
      <c r="F13" s="68"/>
      <c r="H13" s="111"/>
      <c r="I13" s="1"/>
      <c r="J13" s="1"/>
      <c r="K13" s="1"/>
    </row>
    <row r="14" spans="1:11">
      <c r="A14" s="99"/>
      <c r="B14" s="110"/>
      <c r="C14" s="103"/>
      <c r="D14" s="102"/>
      <c r="E14" s="53"/>
      <c r="F14" s="52"/>
    </row>
    <row r="15" spans="1:11" ht="120" customHeight="1">
      <c r="A15" s="108" t="s">
        <v>12</v>
      </c>
      <c r="B15" s="48" t="s">
        <v>51</v>
      </c>
      <c r="D15" s="74"/>
      <c r="E15" s="105"/>
      <c r="F15" s="105"/>
      <c r="J15" s="66"/>
    </row>
    <row r="16" spans="1:11" ht="14.25">
      <c r="A16" s="108"/>
      <c r="B16" s="48" t="s">
        <v>26</v>
      </c>
      <c r="C16" s="85" t="s">
        <v>4</v>
      </c>
      <c r="D16" s="3">
        <v>80</v>
      </c>
      <c r="E16" s="105"/>
      <c r="F16" s="105">
        <f>D16*E16</f>
        <v>0</v>
      </c>
      <c r="J16" s="66"/>
    </row>
    <row r="17" spans="1:13" ht="12.75" customHeight="1">
      <c r="B17" s="107"/>
      <c r="C17" s="66"/>
      <c r="D17" s="106"/>
      <c r="E17" s="105"/>
      <c r="J17" s="109"/>
    </row>
    <row r="18" spans="1:13" ht="155.25" customHeight="1">
      <c r="A18" s="108" t="s">
        <v>11</v>
      </c>
      <c r="B18" s="48" t="s">
        <v>52</v>
      </c>
      <c r="C18" s="66"/>
      <c r="D18" s="3"/>
      <c r="E18" s="105"/>
      <c r="F18" s="105"/>
      <c r="J18" s="109"/>
    </row>
    <row r="19" spans="1:13" ht="14.25" customHeight="1">
      <c r="A19" s="108"/>
      <c r="B19" s="48" t="s">
        <v>36</v>
      </c>
      <c r="C19" s="66" t="s">
        <v>24</v>
      </c>
      <c r="D19" s="3">
        <v>242</v>
      </c>
      <c r="E19" s="105"/>
      <c r="F19" s="105">
        <f>D19*E19</f>
        <v>0</v>
      </c>
      <c r="J19" s="109"/>
    </row>
    <row r="20" spans="1:13" ht="14.25">
      <c r="A20" s="99"/>
      <c r="B20" s="98"/>
      <c r="C20" s="97"/>
      <c r="D20" s="96"/>
      <c r="E20" s="95"/>
      <c r="F20" s="94"/>
      <c r="H20" s="17"/>
      <c r="I20" s="17"/>
      <c r="J20" s="17"/>
      <c r="K20" s="17"/>
    </row>
    <row r="21" spans="1:13" s="17" customFormat="1" ht="15">
      <c r="A21" s="42" t="s">
        <v>10</v>
      </c>
      <c r="B21" s="41" t="str">
        <f>B13&amp;" - SVEUKUPNO:"</f>
        <v>RADOVI RAZGRADNJI - SVEUKUPNO:</v>
      </c>
      <c r="C21" s="41"/>
      <c r="D21" s="93"/>
      <c r="E21" s="92" t="s">
        <v>0</v>
      </c>
      <c r="F21" s="104">
        <f>SUM(F16:F19)</f>
        <v>0</v>
      </c>
      <c r="H21" s="1"/>
      <c r="I21" s="1"/>
      <c r="J21" s="1"/>
      <c r="K21" s="1"/>
    </row>
    <row r="22" spans="1:13" s="17" customFormat="1" ht="14.25">
      <c r="A22" s="91"/>
      <c r="B22" s="36"/>
      <c r="C22" s="35"/>
      <c r="D22" s="34"/>
      <c r="E22" s="33"/>
      <c r="F22" s="32"/>
    </row>
    <row r="23" spans="1:13" ht="15">
      <c r="A23" s="56" t="s">
        <v>9</v>
      </c>
      <c r="B23" s="71" t="s">
        <v>37</v>
      </c>
      <c r="C23" s="70"/>
      <c r="D23" s="55"/>
      <c r="E23" s="55"/>
      <c r="F23" s="55"/>
      <c r="H23" s="90"/>
      <c r="I23" s="90"/>
      <c r="J23" s="90"/>
      <c r="K23" s="90"/>
    </row>
    <row r="24" spans="1:13">
      <c r="A24" s="54"/>
      <c r="B24" s="89"/>
      <c r="D24" s="74"/>
    </row>
    <row r="25" spans="1:13" s="82" customFormat="1" ht="132" customHeight="1">
      <c r="A25" s="46" t="s">
        <v>8</v>
      </c>
      <c r="B25" s="48" t="s">
        <v>56</v>
      </c>
      <c r="E25" s="75"/>
      <c r="H25" s="1"/>
      <c r="I25" s="1"/>
      <c r="J25" s="1"/>
      <c r="K25" s="1"/>
      <c r="M25" s="48"/>
    </row>
    <row r="26" spans="1:13" s="82" customFormat="1" ht="25.5">
      <c r="A26" s="46"/>
      <c r="B26" s="48" t="s">
        <v>53</v>
      </c>
      <c r="C26" s="85" t="s">
        <v>24</v>
      </c>
      <c r="D26" s="84">
        <v>242</v>
      </c>
      <c r="E26" s="75"/>
      <c r="F26" s="83">
        <f>D26*E26</f>
        <v>0</v>
      </c>
      <c r="H26" s="1"/>
      <c r="I26" s="1"/>
      <c r="J26" s="1"/>
      <c r="K26" s="1"/>
    </row>
    <row r="27" spans="1:13" s="82" customFormat="1">
      <c r="A27" s="86"/>
      <c r="B27" s="77"/>
      <c r="C27" s="85"/>
      <c r="D27" s="84"/>
      <c r="E27" s="75"/>
      <c r="F27" s="83"/>
    </row>
    <row r="28" spans="1:13" s="82" customFormat="1" ht="92.25" customHeight="1">
      <c r="A28" s="46" t="s">
        <v>7</v>
      </c>
      <c r="B28" s="48" t="s">
        <v>57</v>
      </c>
      <c r="C28" s="88"/>
      <c r="D28" s="87"/>
      <c r="E28" s="75"/>
      <c r="F28" s="83"/>
      <c r="H28" s="1"/>
      <c r="I28" s="1"/>
      <c r="J28" s="1"/>
      <c r="K28" s="1"/>
      <c r="M28" s="48"/>
    </row>
    <row r="29" spans="1:13" s="82" customFormat="1" ht="14.25">
      <c r="A29" s="86"/>
      <c r="B29" s="48" t="s">
        <v>38</v>
      </c>
      <c r="C29" s="85" t="s">
        <v>4</v>
      </c>
      <c r="D29" s="84">
        <v>6</v>
      </c>
      <c r="E29" s="75"/>
      <c r="F29" s="83">
        <f>D29*E29</f>
        <v>0</v>
      </c>
    </row>
    <row r="30" spans="1:13">
      <c r="A30" s="81"/>
      <c r="B30" s="80"/>
      <c r="C30" s="66"/>
      <c r="D30" s="74"/>
    </row>
    <row r="31" spans="1:13" ht="38.25">
      <c r="A31" s="79" t="s">
        <v>25</v>
      </c>
      <c r="B31" s="48" t="s">
        <v>54</v>
      </c>
      <c r="C31" s="44"/>
      <c r="D31" s="78"/>
      <c r="E31" s="76"/>
    </row>
    <row r="32" spans="1:13" ht="25.5">
      <c r="A32" s="46"/>
      <c r="B32" s="48" t="s">
        <v>39</v>
      </c>
      <c r="C32" s="85" t="s">
        <v>4</v>
      </c>
      <c r="D32" s="75">
        <v>390</v>
      </c>
      <c r="E32" s="75"/>
      <c r="F32" s="2">
        <f>D32*E32</f>
        <v>0</v>
      </c>
    </row>
    <row r="33" spans="1:11">
      <c r="A33" s="37"/>
      <c r="B33" s="36"/>
      <c r="C33" s="35"/>
      <c r="D33" s="34"/>
      <c r="E33" s="33"/>
      <c r="F33" s="32"/>
    </row>
    <row r="34" spans="1:11" ht="15">
      <c r="A34" s="73" t="str">
        <f>A23</f>
        <v>C.</v>
      </c>
      <c r="B34" s="41" t="str">
        <f>B23&amp;" - SVEUKUPNO:"</f>
        <v>KAMENARSKI RADOVI - SVEUKUPNO:</v>
      </c>
      <c r="C34" s="72"/>
      <c r="D34" s="39"/>
      <c r="E34" s="61" t="s">
        <v>0</v>
      </c>
      <c r="F34" s="38">
        <f>SUM(F26:F32)</f>
        <v>0</v>
      </c>
    </row>
    <row r="35" spans="1:11" s="17" customFormat="1" ht="15">
      <c r="A35" s="21"/>
      <c r="B35" s="20"/>
      <c r="C35" s="20"/>
      <c r="D35" s="19"/>
      <c r="E35" s="18"/>
      <c r="F35" s="18"/>
      <c r="H35" s="1"/>
      <c r="I35" s="1"/>
      <c r="J35" s="1"/>
      <c r="K35" s="1"/>
    </row>
    <row r="36" spans="1:11" ht="15">
      <c r="A36" s="56" t="s">
        <v>6</v>
      </c>
      <c r="B36" s="71" t="s">
        <v>3</v>
      </c>
      <c r="C36" s="70"/>
      <c r="D36" s="55"/>
      <c r="E36" s="69"/>
      <c r="F36" s="68"/>
    </row>
    <row r="37" spans="1:11">
      <c r="B37" s="48"/>
      <c r="C37" s="51"/>
      <c r="D37" s="67"/>
    </row>
    <row r="38" spans="1:11" ht="159" customHeight="1">
      <c r="A38" s="49" t="s">
        <v>5</v>
      </c>
      <c r="B38" s="48" t="s">
        <v>55</v>
      </c>
      <c r="C38" s="66"/>
      <c r="D38" s="67"/>
    </row>
    <row r="39" spans="1:11" ht="25.5">
      <c r="A39" s="49" t="s">
        <v>40</v>
      </c>
      <c r="B39" s="48" t="s">
        <v>41</v>
      </c>
      <c r="C39" s="85" t="s">
        <v>4</v>
      </c>
      <c r="D39" s="50">
        <v>80</v>
      </c>
      <c r="F39" s="2">
        <f>D39*E39</f>
        <v>0</v>
      </c>
    </row>
    <row r="40" spans="1:11">
      <c r="B40" s="48"/>
      <c r="C40" s="66"/>
      <c r="D40" s="67"/>
    </row>
    <row r="41" spans="1:11" ht="14.25">
      <c r="A41" s="6" t="s">
        <v>42</v>
      </c>
      <c r="B41" s="48" t="s">
        <v>43</v>
      </c>
      <c r="C41" s="85" t="s">
        <v>4</v>
      </c>
      <c r="D41" s="50">
        <v>80</v>
      </c>
      <c r="F41" s="2">
        <f>D41*E41</f>
        <v>0</v>
      </c>
    </row>
    <row r="42" spans="1:11">
      <c r="B42" s="48"/>
      <c r="C42" s="85"/>
      <c r="D42" s="50"/>
    </row>
    <row r="43" spans="1:11" ht="90.75" customHeight="1">
      <c r="A43" s="6" t="s">
        <v>44</v>
      </c>
      <c r="B43" s="48" t="s">
        <v>45</v>
      </c>
      <c r="C43" s="85"/>
      <c r="D43" s="50"/>
    </row>
    <row r="44" spans="1:11" ht="25.5">
      <c r="B44" s="48" t="s">
        <v>46</v>
      </c>
      <c r="C44" s="85" t="s">
        <v>2</v>
      </c>
      <c r="D44" s="50">
        <v>4</v>
      </c>
      <c r="F44" s="2">
        <f>D44*E44</f>
        <v>0</v>
      </c>
    </row>
    <row r="45" spans="1:11">
      <c r="B45" s="48"/>
      <c r="C45" s="85"/>
      <c r="D45" s="50"/>
    </row>
    <row r="46" spans="1:11" ht="63.75">
      <c r="A46" s="6" t="s">
        <v>47</v>
      </c>
      <c r="B46" s="48" t="s">
        <v>48</v>
      </c>
      <c r="C46" s="85"/>
      <c r="D46" s="50"/>
    </row>
    <row r="47" spans="1:11">
      <c r="B47" s="48" t="s">
        <v>22</v>
      </c>
      <c r="C47" s="85" t="s">
        <v>49</v>
      </c>
      <c r="D47" s="50">
        <v>1</v>
      </c>
      <c r="F47" s="2">
        <f>D47*E47</f>
        <v>0</v>
      </c>
    </row>
    <row r="48" spans="1:11">
      <c r="B48" s="48"/>
      <c r="C48" s="85"/>
      <c r="D48" s="50"/>
    </row>
    <row r="49" spans="1:11" ht="25.5">
      <c r="A49" s="6" t="s">
        <v>50</v>
      </c>
      <c r="B49" s="48" t="s">
        <v>27</v>
      </c>
      <c r="C49" s="85" t="s">
        <v>49</v>
      </c>
      <c r="D49" s="50">
        <v>1</v>
      </c>
      <c r="F49" s="2">
        <f>D49*E49</f>
        <v>0</v>
      </c>
    </row>
    <row r="50" spans="1:11">
      <c r="A50" s="65"/>
      <c r="B50" s="64"/>
      <c r="C50" s="50"/>
      <c r="D50" s="3"/>
      <c r="E50" s="2"/>
    </row>
    <row r="51" spans="1:11" ht="30" customHeight="1">
      <c r="A51" s="42" t="str">
        <f>A36</f>
        <v>D.</v>
      </c>
      <c r="B51" s="41" t="str">
        <f>B36&amp;" - SVEUKUPNO:"</f>
        <v>OSTALI RADOVI - SVEUKUPNO:</v>
      </c>
      <c r="C51" s="63"/>
      <c r="D51" s="62"/>
      <c r="E51" s="38" t="s">
        <v>0</v>
      </c>
      <c r="F51" s="61">
        <f>SUM(F39:F49)</f>
        <v>0</v>
      </c>
    </row>
    <row r="52" spans="1:11" ht="15">
      <c r="A52" s="60"/>
      <c r="B52" s="20"/>
      <c r="C52" s="59"/>
      <c r="D52" s="58"/>
      <c r="E52" s="18"/>
      <c r="F52" s="57"/>
    </row>
    <row r="53" spans="1:11" ht="12.95" customHeight="1">
      <c r="C53" s="97"/>
      <c r="D53" s="102"/>
      <c r="E53" s="53"/>
      <c r="F53" s="53"/>
    </row>
    <row r="54" spans="1:11" s="17" customFormat="1" ht="14.25">
      <c r="A54" s="126"/>
      <c r="B54" s="127"/>
      <c r="C54" s="35"/>
      <c r="D54" s="34"/>
      <c r="E54" s="33"/>
      <c r="F54" s="33"/>
    </row>
    <row r="55" spans="1:11" s="17" customFormat="1" ht="16.5">
      <c r="A55" s="137" t="s">
        <v>1</v>
      </c>
      <c r="B55" s="137"/>
      <c r="C55" s="137"/>
      <c r="D55" s="137"/>
      <c r="E55" s="137"/>
      <c r="F55" s="137"/>
    </row>
    <row r="56" spans="1:11" s="17" customFormat="1" ht="15">
      <c r="A56" s="21"/>
      <c r="B56" s="20"/>
      <c r="C56" s="20"/>
      <c r="D56" s="19"/>
      <c r="E56" s="18"/>
      <c r="F56" s="18"/>
      <c r="H56" s="1"/>
      <c r="I56" s="1"/>
      <c r="J56" s="1"/>
      <c r="K56" s="1"/>
    </row>
    <row r="57" spans="1:11" ht="15" customHeight="1">
      <c r="A57" s="25" t="str">
        <f>A6</f>
        <v>A.</v>
      </c>
      <c r="B57" s="30" t="str">
        <f>B6</f>
        <v>PRETHODNI RADOVI</v>
      </c>
      <c r="C57" s="24"/>
      <c r="D57" s="23"/>
      <c r="E57" s="22"/>
      <c r="F57" s="131">
        <f>F11</f>
        <v>0</v>
      </c>
      <c r="H57" s="17"/>
      <c r="I57" s="17"/>
      <c r="J57" s="17"/>
      <c r="K57" s="17"/>
    </row>
    <row r="58" spans="1:11" ht="15">
      <c r="A58" s="11"/>
      <c r="B58" s="29"/>
      <c r="C58" s="28"/>
      <c r="D58" s="27"/>
      <c r="E58" s="26"/>
      <c r="F58" s="26"/>
    </row>
    <row r="59" spans="1:11" ht="15">
      <c r="A59" s="25" t="str">
        <f>A13</f>
        <v>B.</v>
      </c>
      <c r="B59" s="30" t="str">
        <f>B13</f>
        <v>RADOVI RAZGRADNJI</v>
      </c>
      <c r="C59" s="24"/>
      <c r="D59" s="23"/>
      <c r="E59" s="22"/>
      <c r="F59" s="131">
        <f>F21</f>
        <v>0</v>
      </c>
    </row>
    <row r="60" spans="1:11" ht="15">
      <c r="A60" s="11"/>
      <c r="B60" s="29"/>
      <c r="C60" s="28"/>
      <c r="D60" s="27"/>
      <c r="E60" s="26"/>
      <c r="F60" s="26"/>
    </row>
    <row r="61" spans="1:11" ht="15" customHeight="1">
      <c r="A61" s="31" t="str">
        <f>A23</f>
        <v>C.</v>
      </c>
      <c r="B61" s="30" t="str">
        <f>B23</f>
        <v>KAMENARSKI RADOVI</v>
      </c>
      <c r="C61" s="24"/>
      <c r="D61" s="23"/>
      <c r="E61" s="22"/>
      <c r="F61" s="131">
        <f>F34</f>
        <v>0</v>
      </c>
    </row>
    <row r="62" spans="1:11" ht="15">
      <c r="A62" s="11"/>
      <c r="B62" s="29"/>
      <c r="C62" s="28"/>
      <c r="D62" s="27"/>
      <c r="E62" s="26"/>
      <c r="F62" s="26"/>
    </row>
    <row r="63" spans="1:11" ht="15">
      <c r="A63" s="25" t="str">
        <f>A36</f>
        <v>D.</v>
      </c>
      <c r="B63" s="30" t="str">
        <f>B36</f>
        <v>OSTALI RADOVI</v>
      </c>
      <c r="C63" s="24"/>
      <c r="D63" s="23"/>
      <c r="E63" s="22"/>
      <c r="F63" s="131">
        <f>F51</f>
        <v>0</v>
      </c>
    </row>
    <row r="64" spans="1:11" ht="15">
      <c r="A64" s="11"/>
      <c r="B64" s="29"/>
      <c r="C64" s="28"/>
      <c r="D64" s="27"/>
      <c r="E64" s="26"/>
      <c r="F64" s="26"/>
    </row>
    <row r="65" spans="1:11" s="17" customFormat="1" ht="15">
      <c r="A65" s="21"/>
      <c r="B65" s="20"/>
      <c r="C65" s="20"/>
      <c r="D65" s="19"/>
      <c r="E65" s="18"/>
      <c r="F65" s="18"/>
      <c r="H65" s="1"/>
      <c r="I65" s="1"/>
      <c r="J65" s="1"/>
      <c r="K65" s="1"/>
    </row>
    <row r="66" spans="1:11" ht="15">
      <c r="A66" s="16"/>
      <c r="B66" s="15" t="s">
        <v>30</v>
      </c>
      <c r="C66" s="14"/>
      <c r="D66" s="13"/>
      <c r="E66" s="12" t="s">
        <v>0</v>
      </c>
      <c r="F66" s="128">
        <f>SUM(F57:F64)</f>
        <v>0</v>
      </c>
    </row>
    <row r="67" spans="1:11" ht="15">
      <c r="A67" s="11"/>
      <c r="B67" s="10"/>
      <c r="C67" s="9"/>
      <c r="D67" s="8"/>
      <c r="E67" s="7"/>
      <c r="F67" s="7"/>
    </row>
    <row r="68" spans="1:11" ht="15">
      <c r="A68" s="16"/>
      <c r="B68" s="15" t="s">
        <v>31</v>
      </c>
      <c r="C68" s="14"/>
      <c r="D68" s="13"/>
      <c r="E68" s="12" t="s">
        <v>0</v>
      </c>
      <c r="F68" s="128">
        <f>F66/100*25</f>
        <v>0</v>
      </c>
    </row>
    <row r="69" spans="1:11">
      <c r="F69" s="3"/>
    </row>
    <row r="70" spans="1:11" ht="15">
      <c r="A70" s="16"/>
      <c r="B70" s="15" t="s">
        <v>30</v>
      </c>
      <c r="C70" s="14"/>
      <c r="D70" s="13"/>
      <c r="E70" s="12" t="s">
        <v>0</v>
      </c>
      <c r="F70" s="128">
        <f>F66+F68</f>
        <v>0</v>
      </c>
    </row>
    <row r="71" spans="1:11" ht="15">
      <c r="A71" s="11"/>
      <c r="B71" s="10"/>
      <c r="C71" s="9"/>
      <c r="D71" s="8"/>
      <c r="E71" s="133"/>
      <c r="F71" s="7"/>
    </row>
    <row r="72" spans="1:11">
      <c r="A72" s="134" t="s">
        <v>58</v>
      </c>
    </row>
    <row r="73" spans="1:11" ht="34.5" customHeight="1">
      <c r="A73" s="138" t="s">
        <v>28</v>
      </c>
      <c r="B73" s="139"/>
      <c r="C73" s="139"/>
      <c r="D73" s="139"/>
      <c r="E73" s="139"/>
      <c r="F73" s="139"/>
    </row>
    <row r="74" spans="1:11">
      <c r="A74" s="103"/>
      <c r="B74" s="124"/>
      <c r="C74" s="103"/>
      <c r="D74" s="129"/>
      <c r="E74" s="52"/>
      <c r="F74" s="52"/>
    </row>
    <row r="75" spans="1:11" ht="31.5" customHeight="1">
      <c r="A75" s="138" t="s">
        <v>29</v>
      </c>
      <c r="B75" s="139"/>
      <c r="C75" s="139"/>
      <c r="D75" s="139"/>
      <c r="E75" s="139"/>
      <c r="F75" s="139"/>
    </row>
    <row r="76" spans="1:11" ht="15.75" customHeight="1">
      <c r="A76" s="124"/>
      <c r="B76" s="132"/>
      <c r="C76" s="132"/>
      <c r="D76" s="132"/>
      <c r="E76" s="132"/>
      <c r="F76" s="132"/>
    </row>
    <row r="77" spans="1:11" ht="16.5" customHeight="1">
      <c r="A77" s="124"/>
      <c r="B77" s="132"/>
      <c r="C77" s="132"/>
      <c r="D77" s="132"/>
      <c r="E77" s="132"/>
      <c r="F77" s="132"/>
    </row>
    <row r="79" spans="1:11" ht="14.25">
      <c r="A79" s="1"/>
      <c r="B79" s="17"/>
      <c r="C79" s="130"/>
    </row>
    <row r="80" spans="1:11" ht="14.25">
      <c r="A80" s="1"/>
      <c r="B80" s="115"/>
      <c r="C80" s="130"/>
    </row>
    <row r="81" spans="1:3" ht="14.25">
      <c r="A81" s="1"/>
      <c r="B81" s="115"/>
      <c r="C81" s="130"/>
    </row>
    <row r="82" spans="1:3">
      <c r="B82" s="115"/>
    </row>
    <row r="83" spans="1:3" ht="14.25">
      <c r="A83"/>
      <c r="B83" s="115"/>
      <c r="C83" s="130"/>
    </row>
    <row r="84" spans="1:3" ht="14.25">
      <c r="B84" s="115"/>
      <c r="C84" s="130"/>
    </row>
    <row r="85" spans="1:3" ht="14.25">
      <c r="A85" s="1"/>
      <c r="B85" s="115"/>
      <c r="C85" s="130"/>
    </row>
  </sheetData>
  <mergeCells count="5">
    <mergeCell ref="A1:F1"/>
    <mergeCell ref="A2:F2"/>
    <mergeCell ref="A55:F55"/>
    <mergeCell ref="A73:F73"/>
    <mergeCell ref="A75:F75"/>
  </mergeCells>
  <pageMargins left="0.78740157480314965" right="0.19685039370078741" top="1.1811023622047245" bottom="0.78740157480314965" header="0.51181102362204722" footer="0.59055118110236227"/>
  <pageSetup paperSize="9" scale="99" orientation="portrait" r:id="rId1"/>
  <headerFooter>
    <oddHeader>&amp;L&amp;"Arial,Kurziv"LUČKA UPRAVA DUBROVNIK</oddHeader>
    <oddFooter>&amp;LDubrovnik, veljača 2023&amp;RStr.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Poklopnice vez 7-9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</dc:creator>
  <cp:lastModifiedBy>Cvija Oberan Borojevic</cp:lastModifiedBy>
  <cp:lastPrinted>2023-02-15T10:20:15Z</cp:lastPrinted>
  <dcterms:created xsi:type="dcterms:W3CDTF">2016-10-24T12:28:46Z</dcterms:created>
  <dcterms:modified xsi:type="dcterms:W3CDTF">2023-03-14T07:55:28Z</dcterms:modified>
</cp:coreProperties>
</file>